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Budget FY2026\Capital Planning\"/>
    </mc:Choice>
  </mc:AlternateContent>
  <xr:revisionPtr revIDLastSave="0" documentId="13_ncr:1_{2EBAFA57-2466-4EDC-B7D8-D559B187EF8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7" i="1" l="1"/>
  <c r="G99" i="1" l="1"/>
  <c r="G107" i="1"/>
  <c r="D50" i="1"/>
  <c r="E50" i="1"/>
  <c r="F50" i="1"/>
  <c r="G50" i="1"/>
  <c r="H50" i="1"/>
  <c r="I50" i="1"/>
  <c r="J50" i="1"/>
  <c r="K50" i="1"/>
  <c r="L50" i="1"/>
  <c r="M50" i="1"/>
  <c r="N50" i="1"/>
  <c r="C50" i="1"/>
  <c r="N109" i="1"/>
  <c r="N95" i="1"/>
  <c r="N89" i="1"/>
  <c r="N85" i="1"/>
  <c r="N74" i="1"/>
  <c r="N39" i="1"/>
  <c r="N17" i="1"/>
  <c r="N12" i="1"/>
  <c r="M109" i="1"/>
  <c r="M95" i="1"/>
  <c r="M89" i="1"/>
  <c r="M85" i="1"/>
  <c r="M74" i="1"/>
  <c r="M39" i="1"/>
  <c r="M17" i="1"/>
  <c r="M12" i="1"/>
  <c r="L109" i="1"/>
  <c r="L95" i="1"/>
  <c r="L89" i="1"/>
  <c r="L85" i="1"/>
  <c r="L74" i="1"/>
  <c r="L39" i="1"/>
  <c r="L17" i="1"/>
  <c r="L12" i="1"/>
  <c r="K109" i="1"/>
  <c r="K95" i="1"/>
  <c r="K89" i="1"/>
  <c r="K85" i="1"/>
  <c r="K74" i="1"/>
  <c r="K39" i="1"/>
  <c r="K17" i="1"/>
  <c r="K12" i="1"/>
  <c r="G109" i="1"/>
  <c r="J39" i="1"/>
  <c r="I39" i="1"/>
  <c r="H39" i="1"/>
  <c r="G39" i="1"/>
  <c r="F39" i="1"/>
  <c r="J85" i="1"/>
  <c r="I85" i="1"/>
  <c r="G85" i="1"/>
  <c r="J109" i="1"/>
  <c r="I109" i="1"/>
  <c r="H109" i="1"/>
  <c r="F109" i="1"/>
  <c r="E109" i="1"/>
  <c r="D109" i="1"/>
  <c r="C109" i="1"/>
  <c r="J95" i="1"/>
  <c r="I95" i="1"/>
  <c r="H95" i="1"/>
  <c r="G95" i="1"/>
  <c r="F95" i="1"/>
  <c r="E95" i="1"/>
  <c r="D95" i="1"/>
  <c r="C95" i="1"/>
  <c r="J89" i="1"/>
  <c r="I89" i="1"/>
  <c r="H89" i="1"/>
  <c r="G89" i="1"/>
  <c r="F89" i="1"/>
  <c r="E89" i="1"/>
  <c r="D89" i="1"/>
  <c r="C89" i="1"/>
  <c r="H85" i="1"/>
  <c r="F85" i="1"/>
  <c r="E85" i="1"/>
  <c r="D85" i="1"/>
  <c r="C85" i="1"/>
  <c r="J74" i="1"/>
  <c r="I74" i="1"/>
  <c r="H74" i="1"/>
  <c r="G74" i="1"/>
  <c r="F74" i="1"/>
  <c r="E74" i="1"/>
  <c r="D74" i="1"/>
  <c r="C74" i="1"/>
  <c r="E39" i="1"/>
  <c r="D39" i="1"/>
  <c r="C39" i="1"/>
  <c r="J17" i="1"/>
  <c r="I17" i="1"/>
  <c r="H17" i="1"/>
  <c r="G17" i="1"/>
  <c r="F17" i="1"/>
  <c r="E17" i="1"/>
  <c r="D17" i="1"/>
  <c r="C17" i="1"/>
  <c r="J12" i="1"/>
  <c r="I12" i="1"/>
  <c r="H12" i="1"/>
  <c r="G12" i="1"/>
  <c r="F12" i="1"/>
  <c r="E12" i="1"/>
  <c r="D12" i="1"/>
  <c r="C12" i="1"/>
  <c r="J5" i="1"/>
  <c r="I5" i="1"/>
  <c r="H5" i="1"/>
  <c r="G5" i="1"/>
  <c r="F5" i="1"/>
  <c r="E5" i="1"/>
  <c r="D5" i="1"/>
  <c r="C5" i="1"/>
  <c r="N51" i="1" l="1"/>
  <c r="I51" i="1"/>
  <c r="N97" i="1"/>
  <c r="N110" i="1" s="1"/>
  <c r="M51" i="1"/>
  <c r="M97" i="1" s="1"/>
  <c r="M110" i="1" s="1"/>
  <c r="L51" i="1"/>
  <c r="L97" i="1" s="1"/>
  <c r="L110" i="1" s="1"/>
  <c r="K51" i="1"/>
  <c r="K97" i="1" s="1"/>
  <c r="K110" i="1" s="1"/>
  <c r="H51" i="1"/>
  <c r="H97" i="1" s="1"/>
  <c r="H110" i="1" s="1"/>
  <c r="E51" i="1"/>
  <c r="E97" i="1" s="1"/>
  <c r="E110" i="1" s="1"/>
  <c r="F51" i="1"/>
  <c r="F97" i="1" s="1"/>
  <c r="F110" i="1" s="1"/>
  <c r="J51" i="1"/>
  <c r="J97" i="1" s="1"/>
  <c r="J110" i="1" s="1"/>
  <c r="I97" i="1"/>
  <c r="I110" i="1" s="1"/>
  <c r="G51" i="1"/>
  <c r="G97" i="1" s="1"/>
  <c r="G110" i="1" s="1"/>
  <c r="D51" i="1"/>
  <c r="D97" i="1" s="1"/>
  <c r="D110" i="1" s="1"/>
  <c r="C97" i="1"/>
  <c r="C110" i="1" s="1"/>
</calcChain>
</file>

<file path=xl/sharedStrings.xml><?xml version="1.0" encoding="utf-8"?>
<sst xmlns="http://schemas.openxmlformats.org/spreadsheetml/2006/main" count="112" uniqueCount="102">
  <si>
    <t>Capital Plan/One-Time Purchases</t>
  </si>
  <si>
    <t>Dept #</t>
  </si>
  <si>
    <t>Project Name</t>
  </si>
  <si>
    <t>Budget</t>
  </si>
  <si>
    <t>Projected</t>
  </si>
  <si>
    <t>General Government</t>
  </si>
  <si>
    <t xml:space="preserve">TOTAL General Government </t>
  </si>
  <si>
    <t>Subtotal Police</t>
  </si>
  <si>
    <t>Subtotal Fire</t>
  </si>
  <si>
    <t>TOTAL Public Safety</t>
  </si>
  <si>
    <t>TOTAL Education</t>
  </si>
  <si>
    <t xml:space="preserve">TOTAL Public Works </t>
  </si>
  <si>
    <t>TOTAL Health &amp; Human Services</t>
  </si>
  <si>
    <t>TOTAL Culture &amp; Recreation</t>
  </si>
  <si>
    <t>TOTAL General Fund Capital</t>
  </si>
  <si>
    <t>Funding:</t>
  </si>
  <si>
    <t>Raise &amp; appropriate</t>
  </si>
  <si>
    <t>Free cash</t>
  </si>
  <si>
    <t>General Stabilization Fund</t>
  </si>
  <si>
    <t>____ Stab Fund</t>
  </si>
  <si>
    <t>Overlay surplus</t>
  </si>
  <si>
    <t>Borrowing</t>
  </si>
  <si>
    <t>Lease</t>
  </si>
  <si>
    <t>Grant</t>
  </si>
  <si>
    <t>Other</t>
  </si>
  <si>
    <t>Total Funding Sources</t>
  </si>
  <si>
    <t>Difference: General Fund Capital and Funding</t>
  </si>
  <si>
    <t>Town of Berkley</t>
  </si>
  <si>
    <t>Well Replacement</t>
  </si>
  <si>
    <t>Security System</t>
  </si>
  <si>
    <t>Police Cruiser</t>
  </si>
  <si>
    <t>Fire Cistern Tank</t>
  </si>
  <si>
    <t>Smoke/ Fire Alarm</t>
  </si>
  <si>
    <t>Pickup with Plow</t>
  </si>
  <si>
    <t>Roadside Mower</t>
  </si>
  <si>
    <t>Waste Oil Heater</t>
  </si>
  <si>
    <t>Large Plow Truck</t>
  </si>
  <si>
    <t>Loader</t>
  </si>
  <si>
    <t>Medium Sized Dump Truck</t>
  </si>
  <si>
    <t xml:space="preserve">Security Cameras </t>
  </si>
  <si>
    <t>Transfer Station Building</t>
  </si>
  <si>
    <t>Requests</t>
  </si>
  <si>
    <t xml:space="preserve">Fire Alarm Receiver </t>
  </si>
  <si>
    <t>SCBA</t>
  </si>
  <si>
    <t>Pick Paramedic Unit</t>
  </si>
  <si>
    <t>Command Vehicle</t>
  </si>
  <si>
    <t>Update Hoses and Nozzles</t>
  </si>
  <si>
    <t>Fire Alarm Station #2</t>
  </si>
  <si>
    <t>Replace Tanker #2</t>
  </si>
  <si>
    <t>Haz Gas Meters</t>
  </si>
  <si>
    <t>Jaws of Life</t>
  </si>
  <si>
    <t>2nd set turnout gear</t>
  </si>
  <si>
    <t>Replace Squad #1</t>
  </si>
  <si>
    <t>New Computer Network</t>
  </si>
  <si>
    <t>Mini Pumper/Forestry Unit</t>
  </si>
  <si>
    <t>Computer Upgrades</t>
  </si>
  <si>
    <t>Station #2 Garage Doors</t>
  </si>
  <si>
    <t>Large Diameter Hose</t>
  </si>
  <si>
    <t>Fire/EMS</t>
  </si>
  <si>
    <t>Police</t>
  </si>
  <si>
    <t>Public Safety Building</t>
  </si>
  <si>
    <t>Subtotal Public Safety Building</t>
  </si>
  <si>
    <t>FY2029</t>
  </si>
  <si>
    <t>FY2031</t>
  </si>
  <si>
    <t>FY2030</t>
  </si>
  <si>
    <t>Replace A-1</t>
  </si>
  <si>
    <t>Two Way Radio Replacement</t>
  </si>
  <si>
    <t>FY2032</t>
  </si>
  <si>
    <t>Replace Ladder #3</t>
  </si>
  <si>
    <t>Replace Engine #4</t>
  </si>
  <si>
    <t>Replace Car #1 and #2</t>
  </si>
  <si>
    <t>Replace Rear Garage Doors</t>
  </si>
  <si>
    <t>Replace Central Air Units</t>
  </si>
  <si>
    <t>Replace Flooring</t>
  </si>
  <si>
    <t xml:space="preserve">Construct Storage Building </t>
  </si>
  <si>
    <t>Driveway and Parking Lots</t>
  </si>
  <si>
    <t xml:space="preserve"> LED Light Fixtures</t>
  </si>
  <si>
    <t>Windows &amp; Vinyl Siding</t>
  </si>
  <si>
    <t xml:space="preserve"> Front Garage Doors</t>
  </si>
  <si>
    <t xml:space="preserve"> Bathrooms/Locker Rooms</t>
  </si>
  <si>
    <t>Berkley Public Schools</t>
  </si>
  <si>
    <t>BMS Library/Meeting Room AC Unit</t>
  </si>
  <si>
    <t>BMS Fire Alarm Panel</t>
  </si>
  <si>
    <t>BMS Heating &amp; Ventilation System Mother Board</t>
  </si>
  <si>
    <t>Maintenance Pickup Truck</t>
  </si>
  <si>
    <t>Zero Turner Lawn Mower</t>
  </si>
  <si>
    <t>BMS Roof-25 Years Old</t>
  </si>
  <si>
    <t>Upgrade 50 Wifi Access Points at BMS</t>
  </si>
  <si>
    <t>Recabeling at BMS to CAT 6 or 7</t>
  </si>
  <si>
    <t>UPgrade Network Switches</t>
  </si>
  <si>
    <t>BMS Athletic Fields Reseeded</t>
  </si>
  <si>
    <t>Maintenance Tractor</t>
  </si>
  <si>
    <t>BMS Bathroom Partitions</t>
  </si>
  <si>
    <t>BMS Gymnasium Bleachers</t>
  </si>
  <si>
    <t>BMS Gymnasium Floor Refinish</t>
  </si>
  <si>
    <t>Resurface BMS Parking Lot</t>
  </si>
  <si>
    <t>BMS Interior &amp; Exterior Painting</t>
  </si>
  <si>
    <t>BMS Interior and Exterior Lighting</t>
  </si>
  <si>
    <t>Fob Access Points</t>
  </si>
  <si>
    <t>BMS Bells &amp; PA System</t>
  </si>
  <si>
    <t>School and Town Well*</t>
  </si>
  <si>
    <t>Berkley Public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</si>
</sst>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1" applyFont="1"/>
    <xf numFmtId="0" fontId="3" fillId="0" borderId="0" xfId="1" applyFont="1" applyAlignment="1">
      <alignment wrapText="1"/>
    </xf>
    <xf numFmtId="3" fontId="3" fillId="0" borderId="0" xfId="2" applyNumberFormat="1" applyFont="1"/>
    <xf numFmtId="0" fontId="3" fillId="0" borderId="0" xfId="1" applyFont="1"/>
    <xf numFmtId="3" fontId="3" fillId="0" borderId="0" xfId="2" applyNumberFormat="1" applyFont="1" applyFill="1"/>
    <xf numFmtId="3" fontId="5" fillId="0" borderId="0" xfId="2" applyNumberFormat="1" applyFont="1" applyFill="1" applyAlignment="1">
      <alignment horizontal="center"/>
    </xf>
    <xf numFmtId="0" fontId="6" fillId="0" borderId="0" xfId="1" applyFont="1" applyAlignment="1">
      <alignment horizontal="center" vertical="center" wrapText="1"/>
    </xf>
    <xf numFmtId="3" fontId="5" fillId="2" borderId="0" xfId="2" applyNumberFormat="1" applyFont="1" applyFill="1" applyAlignment="1">
      <alignment horizontal="center"/>
    </xf>
    <xf numFmtId="0" fontId="6" fillId="0" borderId="0" xfId="1" applyFont="1" applyAlignment="1">
      <alignment horizontal="left" vertical="center"/>
    </xf>
    <xf numFmtId="0" fontId="5" fillId="0" borderId="0" xfId="1" applyFont="1" applyAlignment="1">
      <alignment horizontal="center"/>
    </xf>
    <xf numFmtId="0" fontId="7" fillId="0" borderId="0" xfId="1" applyFont="1" applyAlignment="1">
      <alignment wrapText="1"/>
    </xf>
    <xf numFmtId="43" fontId="6" fillId="3" borderId="0" xfId="2" applyFont="1" applyFill="1" applyAlignment="1">
      <alignment horizontal="right" wrapText="1"/>
    </xf>
    <xf numFmtId="0" fontId="8" fillId="0" borderId="0" xfId="1" applyFont="1" applyAlignment="1">
      <alignment horizontal="right" wrapText="1"/>
    </xf>
    <xf numFmtId="43" fontId="6" fillId="0" borderId="0" xfId="2" applyFont="1" applyAlignment="1">
      <alignment horizontal="right" wrapText="1"/>
    </xf>
    <xf numFmtId="3" fontId="6" fillId="3" borderId="0" xfId="1" applyNumberFormat="1" applyFont="1" applyFill="1" applyAlignment="1">
      <alignment horizontal="right" wrapText="1"/>
    </xf>
    <xf numFmtId="0" fontId="6" fillId="0" borderId="0" xfId="1" applyFont="1"/>
    <xf numFmtId="0" fontId="7" fillId="0" borderId="0" xfId="1" applyFont="1" applyAlignment="1">
      <alignment horizontal="left" wrapText="1"/>
    </xf>
    <xf numFmtId="0" fontId="7" fillId="2" borderId="0" xfId="1" applyFont="1" applyFill="1" applyAlignment="1">
      <alignment horizontal="left" wrapText="1"/>
    </xf>
    <xf numFmtId="0" fontId="3" fillId="0" borderId="3" xfId="1" applyFont="1" applyBorder="1" applyAlignment="1">
      <alignment wrapText="1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left" wrapText="1"/>
    </xf>
    <xf numFmtId="0" fontId="9" fillId="0" borderId="0" xfId="1" applyFont="1"/>
    <xf numFmtId="0" fontId="6" fillId="4" borderId="1" xfId="1" applyFont="1" applyFill="1" applyBorder="1" applyAlignment="1">
      <alignment wrapText="1"/>
    </xf>
    <xf numFmtId="0" fontId="7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3" fillId="0" borderId="0" xfId="0" applyFont="1"/>
    <xf numFmtId="0" fontId="3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5" fillId="0" borderId="1" xfId="2" applyNumberFormat="1" applyFont="1" applyFill="1" applyBorder="1" applyAlignment="1">
      <alignment horizontal="right"/>
    </xf>
    <xf numFmtId="164" fontId="7" fillId="3" borderId="1" xfId="2" applyNumberFormat="1" applyFont="1" applyFill="1" applyBorder="1" applyAlignment="1">
      <alignment horizontal="left"/>
    </xf>
    <xf numFmtId="164" fontId="3" fillId="0" borderId="1" xfId="0" applyNumberFormat="1" applyFont="1" applyBorder="1"/>
    <xf numFmtId="164" fontId="7" fillId="3" borderId="1" xfId="2" applyNumberFormat="1" applyFont="1" applyFill="1" applyBorder="1"/>
    <xf numFmtId="164" fontId="5" fillId="0" borderId="4" xfId="2" applyNumberFormat="1" applyFont="1" applyFill="1" applyBorder="1" applyAlignment="1">
      <alignment horizontal="right"/>
    </xf>
    <xf numFmtId="164" fontId="3" fillId="0" borderId="0" xfId="0" applyNumberFormat="1" applyFont="1"/>
    <xf numFmtId="164" fontId="7" fillId="3" borderId="2" xfId="2" applyNumberFormat="1" applyFont="1" applyFill="1" applyBorder="1" applyAlignment="1">
      <alignment horizontal="left"/>
    </xf>
    <xf numFmtId="164" fontId="5" fillId="5" borderId="4" xfId="2" applyNumberFormat="1" applyFont="1" applyFill="1" applyBorder="1" applyAlignment="1">
      <alignment horizontal="right"/>
    </xf>
    <xf numFmtId="164" fontId="3" fillId="5" borderId="1" xfId="0" applyNumberFormat="1" applyFont="1" applyFill="1" applyBorder="1"/>
    <xf numFmtId="164" fontId="5" fillId="5" borderId="1" xfId="2" applyNumberFormat="1" applyFont="1" applyFill="1" applyBorder="1" applyAlignment="1">
      <alignment horizontal="right"/>
    </xf>
    <xf numFmtId="164" fontId="3" fillId="6" borderId="1" xfId="0" applyNumberFormat="1" applyFont="1" applyFill="1" applyBorder="1"/>
    <xf numFmtId="164" fontId="5" fillId="6" borderId="1" xfId="2" applyNumberFormat="1" applyFont="1" applyFill="1" applyBorder="1" applyAlignment="1">
      <alignment horizontal="right"/>
    </xf>
    <xf numFmtId="3" fontId="5" fillId="0" borderId="1" xfId="2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0" fontId="5" fillId="0" borderId="0" xfId="1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/>
    </xf>
    <xf numFmtId="164" fontId="5" fillId="2" borderId="1" xfId="2" applyNumberFormat="1" applyFont="1" applyFill="1" applyBorder="1" applyAlignment="1">
      <alignment horizontal="right"/>
    </xf>
    <xf numFmtId="164" fontId="5" fillId="0" borderId="0" xfId="2" applyNumberFormat="1" applyFont="1" applyAlignment="1">
      <alignment horizontal="right"/>
    </xf>
    <xf numFmtId="164" fontId="0" fillId="0" borderId="1" xfId="0" applyNumberFormat="1" applyBorder="1"/>
    <xf numFmtId="0" fontId="3" fillId="0" borderId="0" xfId="0" applyFont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4" fillId="0" borderId="0" xfId="1" applyFont="1"/>
    <xf numFmtId="164" fontId="5" fillId="0" borderId="1" xfId="2" applyNumberFormat="1" applyFont="1" applyFill="1" applyBorder="1" applyAlignment="1">
      <alignment horizontal="center"/>
    </xf>
    <xf numFmtId="164" fontId="5" fillId="7" borderId="1" xfId="2" applyNumberFormat="1" applyFont="1" applyFill="1" applyBorder="1" applyAlignment="1">
      <alignment horizontal="right"/>
    </xf>
    <xf numFmtId="164" fontId="5" fillId="4" borderId="1" xfId="2" applyNumberFormat="1" applyFont="1" applyFill="1" applyBorder="1" applyAlignment="1">
      <alignment horizontal="right"/>
    </xf>
    <xf numFmtId="164" fontId="5" fillId="0" borderId="0" xfId="1" applyNumberFormat="1" applyFont="1" applyAlignment="1">
      <alignment horizontal="right"/>
    </xf>
    <xf numFmtId="164" fontId="5" fillId="0" borderId="0" xfId="2" applyNumberFormat="1" applyFont="1"/>
    <xf numFmtId="164" fontId="5" fillId="0" borderId="3" xfId="2" applyNumberFormat="1" applyFont="1" applyBorder="1" applyAlignment="1">
      <alignment horizontal="right"/>
    </xf>
    <xf numFmtId="164" fontId="3" fillId="0" borderId="0" xfId="1" applyNumberFormat="1" applyFont="1"/>
  </cellXfs>
  <cellStyles count="3">
    <cellStyle name="Comma 2" xfId="2" xr:uid="{694F31BA-212E-46C1-B39A-0E6E9C6D97A4}"/>
    <cellStyle name="Normal" xfId="0" builtinId="0"/>
    <cellStyle name="Normal 2" xfId="1" xr:uid="{DC0271E0-AFD3-4CBA-B840-4077E84E7C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udget%20Files%20FY2025\Capital%20Planning\CapitalTargetsTemplate.xlsx" TargetMode="External"/><Relationship Id="rId1" Type="http://schemas.openxmlformats.org/officeDocument/2006/relationships/externalLinkPath" Target="/Budget%20Files%20FY2025/Capital%20Planning/CapitalTargets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"/>
      <sheetName val="Summary"/>
      <sheetName val="GF Analysis"/>
      <sheetName val="Revenues"/>
      <sheetName val="Tax Levy"/>
      <sheetName val="State Aid"/>
      <sheetName val="Local Receipts"/>
      <sheetName val="Debt"/>
      <sheetName val="CIP"/>
      <sheetName val="Amortization"/>
    </sheetNames>
    <sheetDataSet>
      <sheetData sheetId="0"/>
      <sheetData sheetId="1"/>
      <sheetData sheetId="2">
        <row r="6">
          <cell r="C6" t="str">
            <v>FY2021</v>
          </cell>
          <cell r="D6" t="str">
            <v>FY2022</v>
          </cell>
          <cell r="E6" t="str">
            <v>FY2023</v>
          </cell>
          <cell r="F6" t="str">
            <v>FY2024</v>
          </cell>
          <cell r="G6" t="str">
            <v>FY2025</v>
          </cell>
          <cell r="H6" t="str">
            <v>FY2026</v>
          </cell>
          <cell r="I6" t="str">
            <v>FY2027</v>
          </cell>
          <cell r="J6" t="str">
            <v>FY2028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0"/>
  <sheetViews>
    <sheetView tabSelected="1" topLeftCell="A42" zoomScaleNormal="100" workbookViewId="0">
      <selection activeCell="Q97" sqref="Q97"/>
    </sheetView>
  </sheetViews>
  <sheetFormatPr defaultRowHeight="15" x14ac:dyDescent="0.25"/>
  <cols>
    <col min="2" max="2" width="22" customWidth="1"/>
    <col min="3" max="5" width="9.5703125" bestFit="1" customWidth="1"/>
    <col min="6" max="7" width="11" bestFit="1" customWidth="1"/>
    <col min="8" max="8" width="12.5703125" bestFit="1" customWidth="1"/>
    <col min="9" max="9" width="13.42578125" bestFit="1" customWidth="1"/>
    <col min="10" max="10" width="13.5703125" bestFit="1" customWidth="1"/>
    <col min="11" max="11" width="10.5703125" customWidth="1"/>
    <col min="12" max="12" width="11.7109375" customWidth="1"/>
    <col min="13" max="13" width="12.5703125" customWidth="1"/>
    <col min="14" max="14" width="10.5703125" customWidth="1"/>
  </cols>
  <sheetData>
    <row r="1" spans="1:14" x14ac:dyDescent="0.25">
      <c r="A1" s="1" t="s">
        <v>27</v>
      </c>
      <c r="B1" s="2"/>
      <c r="C1" s="3"/>
      <c r="D1" s="3"/>
      <c r="E1" s="3"/>
      <c r="F1" s="3"/>
      <c r="G1" s="3"/>
      <c r="H1" s="3"/>
      <c r="I1" s="3"/>
      <c r="J1" s="3"/>
    </row>
    <row r="2" spans="1:14" x14ac:dyDescent="0.25">
      <c r="A2" s="52" t="s">
        <v>0</v>
      </c>
      <c r="B2" s="52"/>
      <c r="C2" s="3"/>
      <c r="D2" s="3"/>
      <c r="E2" s="3"/>
      <c r="F2" s="3"/>
      <c r="G2" s="3"/>
      <c r="H2" s="3"/>
      <c r="I2" s="3"/>
      <c r="J2" s="3"/>
    </row>
    <row r="3" spans="1:14" x14ac:dyDescent="0.25">
      <c r="A3" s="4"/>
      <c r="B3" s="2"/>
      <c r="C3" s="3"/>
      <c r="D3" s="3"/>
      <c r="E3" s="3"/>
      <c r="F3" s="3"/>
      <c r="G3" s="3"/>
      <c r="H3" s="3"/>
      <c r="I3" s="3"/>
      <c r="J3" s="3"/>
    </row>
    <row r="4" spans="1:14" x14ac:dyDescent="0.25">
      <c r="A4" s="4"/>
      <c r="B4" s="2"/>
      <c r="C4" s="5"/>
      <c r="D4" s="5"/>
      <c r="E4" s="5"/>
      <c r="F4" s="5"/>
      <c r="G4" s="5"/>
      <c r="H4" s="5"/>
      <c r="I4" s="5"/>
      <c r="J4" s="5"/>
    </row>
    <row r="5" spans="1:14" x14ac:dyDescent="0.25">
      <c r="A5" s="4"/>
      <c r="B5" s="2"/>
      <c r="C5" s="42" t="str">
        <f>'[1]GF Analysis'!C6</f>
        <v>FY2021</v>
      </c>
      <c r="D5" s="42" t="str">
        <f>'[1]GF Analysis'!D6</f>
        <v>FY2022</v>
      </c>
      <c r="E5" s="42" t="str">
        <f>'[1]GF Analysis'!E6</f>
        <v>FY2023</v>
      </c>
      <c r="F5" s="42" t="str">
        <f>'[1]GF Analysis'!F6</f>
        <v>FY2024</v>
      </c>
      <c r="G5" s="42" t="str">
        <f>'[1]GF Analysis'!G6</f>
        <v>FY2025</v>
      </c>
      <c r="H5" s="42" t="str">
        <f>'[1]GF Analysis'!H6</f>
        <v>FY2026</v>
      </c>
      <c r="I5" s="42" t="str">
        <f>'[1]GF Analysis'!I6</f>
        <v>FY2027</v>
      </c>
      <c r="J5" s="42" t="str">
        <f>'[1]GF Analysis'!J6</f>
        <v>FY2028</v>
      </c>
      <c r="K5" s="46" t="s">
        <v>62</v>
      </c>
      <c r="L5" s="46" t="s">
        <v>64</v>
      </c>
      <c r="M5" s="46" t="s">
        <v>63</v>
      </c>
      <c r="N5" s="46" t="s">
        <v>67</v>
      </c>
    </row>
    <row r="6" spans="1:14" x14ac:dyDescent="0.25">
      <c r="A6" s="7" t="s">
        <v>1</v>
      </c>
      <c r="B6" s="7" t="s">
        <v>2</v>
      </c>
      <c r="C6" s="42" t="s">
        <v>3</v>
      </c>
      <c r="D6" s="42" t="s">
        <v>3</v>
      </c>
      <c r="E6" s="42" t="s">
        <v>3</v>
      </c>
      <c r="F6" s="42" t="s">
        <v>3</v>
      </c>
      <c r="G6" s="42" t="s">
        <v>3</v>
      </c>
      <c r="H6" s="43" t="s">
        <v>41</v>
      </c>
      <c r="I6" s="43" t="s">
        <v>4</v>
      </c>
      <c r="J6" s="43" t="s">
        <v>4</v>
      </c>
      <c r="K6" s="43" t="s">
        <v>4</v>
      </c>
      <c r="L6" s="43" t="s">
        <v>4</v>
      </c>
      <c r="M6" s="43" t="s">
        <v>4</v>
      </c>
      <c r="N6" s="43" t="s">
        <v>4</v>
      </c>
    </row>
    <row r="7" spans="1:14" x14ac:dyDescent="0.25">
      <c r="A7" s="9" t="s">
        <v>5</v>
      </c>
      <c r="B7" s="7"/>
      <c r="C7" s="6"/>
      <c r="D7" s="6"/>
      <c r="E7" s="6"/>
      <c r="F7" s="6"/>
      <c r="G7" s="8"/>
      <c r="H7" s="8"/>
      <c r="I7" s="8"/>
      <c r="J7" s="8"/>
    </row>
    <row r="8" spans="1:14" x14ac:dyDescent="0.25">
      <c r="A8" s="10"/>
      <c r="B8" s="24" t="s">
        <v>29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60000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</row>
    <row r="9" spans="1:14" x14ac:dyDescent="0.25">
      <c r="A9" s="10"/>
      <c r="B9" s="25" t="s">
        <v>28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100000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</row>
    <row r="10" spans="1:14" x14ac:dyDescent="0.25">
      <c r="A10" s="10"/>
      <c r="B10" s="24" t="s">
        <v>31</v>
      </c>
      <c r="C10" s="30">
        <v>0</v>
      </c>
      <c r="D10" s="30"/>
      <c r="E10" s="30">
        <v>0</v>
      </c>
      <c r="F10" s="30">
        <v>0</v>
      </c>
      <c r="G10" s="30">
        <v>0</v>
      </c>
      <c r="H10" s="30">
        <v>0</v>
      </c>
      <c r="I10" s="30">
        <v>25000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</row>
    <row r="11" spans="1:14" x14ac:dyDescent="0.25">
      <c r="A11" s="10"/>
      <c r="B11" s="24" t="s">
        <v>55</v>
      </c>
      <c r="C11" s="30">
        <v>0</v>
      </c>
      <c r="D11" s="30">
        <v>0</v>
      </c>
      <c r="E11" s="30">
        <v>0</v>
      </c>
      <c r="F11" s="39">
        <v>177000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</row>
    <row r="12" spans="1:14" x14ac:dyDescent="0.25">
      <c r="A12" s="10"/>
      <c r="B12" s="12" t="s">
        <v>6</v>
      </c>
      <c r="C12" s="31">
        <f t="shared" ref="C12:J12" si="0">SUM(C8:C11)</f>
        <v>0</v>
      </c>
      <c r="D12" s="31">
        <f t="shared" si="0"/>
        <v>0</v>
      </c>
      <c r="E12" s="31">
        <f t="shared" si="0"/>
        <v>0</v>
      </c>
      <c r="F12" s="31">
        <f t="shared" si="0"/>
        <v>177000</v>
      </c>
      <c r="G12" s="31">
        <f t="shared" si="0"/>
        <v>0</v>
      </c>
      <c r="H12" s="31">
        <f t="shared" si="0"/>
        <v>0</v>
      </c>
      <c r="I12" s="31">
        <f t="shared" si="0"/>
        <v>185000</v>
      </c>
      <c r="J12" s="31">
        <f t="shared" si="0"/>
        <v>0</v>
      </c>
      <c r="K12" s="31">
        <f t="shared" ref="K12:M12" si="1">SUM(K8:K11)</f>
        <v>0</v>
      </c>
      <c r="L12" s="31">
        <f t="shared" si="1"/>
        <v>0</v>
      </c>
      <c r="M12" s="31">
        <f t="shared" si="1"/>
        <v>0</v>
      </c>
      <c r="N12" s="31">
        <f t="shared" ref="N12" si="2">SUM(N8:N11)</f>
        <v>0</v>
      </c>
    </row>
    <row r="13" spans="1:14" x14ac:dyDescent="0.25">
      <c r="A13" s="20" t="s">
        <v>59</v>
      </c>
      <c r="B13" s="11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</row>
    <row r="14" spans="1:14" x14ac:dyDescent="0.25">
      <c r="A14" s="44"/>
      <c r="B14" s="24" t="s">
        <v>30</v>
      </c>
      <c r="C14" s="30">
        <v>0</v>
      </c>
      <c r="D14" s="30">
        <v>0</v>
      </c>
      <c r="E14" s="30">
        <v>0</v>
      </c>
      <c r="F14" s="39">
        <v>61052.02</v>
      </c>
      <c r="G14" s="54">
        <v>0</v>
      </c>
      <c r="H14" s="30">
        <v>63000</v>
      </c>
      <c r="I14" s="30">
        <v>65000</v>
      </c>
      <c r="J14" s="30">
        <v>67000</v>
      </c>
      <c r="K14" s="30">
        <v>67000</v>
      </c>
      <c r="L14" s="30">
        <v>67000</v>
      </c>
      <c r="M14" s="30">
        <v>67000</v>
      </c>
      <c r="N14" s="30">
        <v>67000</v>
      </c>
    </row>
    <row r="15" spans="1:14" x14ac:dyDescent="0.25">
      <c r="A15" s="44"/>
      <c r="B15" s="11"/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</row>
    <row r="16" spans="1:14" x14ac:dyDescent="0.25">
      <c r="A16" s="44"/>
      <c r="B16" s="11"/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</row>
    <row r="17" spans="1:14" x14ac:dyDescent="0.25">
      <c r="A17" s="44"/>
      <c r="B17" s="13" t="s">
        <v>7</v>
      </c>
      <c r="C17" s="33">
        <f t="shared" ref="C17:J17" si="3">SUM(C14:C16)</f>
        <v>0</v>
      </c>
      <c r="D17" s="33">
        <f t="shared" si="3"/>
        <v>0</v>
      </c>
      <c r="E17" s="33">
        <f t="shared" si="3"/>
        <v>0</v>
      </c>
      <c r="F17" s="33">
        <f t="shared" si="3"/>
        <v>61052.02</v>
      </c>
      <c r="G17" s="33">
        <f t="shared" si="3"/>
        <v>0</v>
      </c>
      <c r="H17" s="33">
        <f t="shared" si="3"/>
        <v>63000</v>
      </c>
      <c r="I17" s="33">
        <f t="shared" si="3"/>
        <v>65000</v>
      </c>
      <c r="J17" s="33">
        <f t="shared" si="3"/>
        <v>67000</v>
      </c>
      <c r="K17" s="33">
        <f t="shared" ref="K17:M17" si="4">SUM(K14:K16)</f>
        <v>67000</v>
      </c>
      <c r="L17" s="33">
        <f t="shared" si="4"/>
        <v>67000</v>
      </c>
      <c r="M17" s="33">
        <f t="shared" si="4"/>
        <v>67000</v>
      </c>
      <c r="N17" s="33">
        <f t="shared" ref="N17" si="5">SUM(N14:N16)</f>
        <v>67000</v>
      </c>
    </row>
    <row r="18" spans="1:14" x14ac:dyDescent="0.25">
      <c r="A18" s="9" t="s">
        <v>58</v>
      </c>
      <c r="B18" s="11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</row>
    <row r="19" spans="1:14" x14ac:dyDescent="0.25">
      <c r="A19" s="45"/>
      <c r="B19" s="29" t="s">
        <v>46</v>
      </c>
      <c r="C19" s="32">
        <v>0</v>
      </c>
      <c r="D19" s="32">
        <v>0</v>
      </c>
      <c r="E19" s="32">
        <v>0</v>
      </c>
      <c r="F19" s="39">
        <v>30000</v>
      </c>
      <c r="G19" s="32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</row>
    <row r="20" spans="1:14" x14ac:dyDescent="0.25">
      <c r="B20" s="29" t="s">
        <v>43</v>
      </c>
      <c r="C20" s="32">
        <v>0</v>
      </c>
      <c r="D20" s="32">
        <v>0</v>
      </c>
      <c r="E20" s="32">
        <v>0</v>
      </c>
      <c r="F20" s="38">
        <v>350000</v>
      </c>
      <c r="G20" s="32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</row>
    <row r="21" spans="1:14" x14ac:dyDescent="0.25">
      <c r="B21" s="29" t="s">
        <v>44</v>
      </c>
      <c r="C21" s="32">
        <v>0</v>
      </c>
      <c r="D21" s="32">
        <v>0</v>
      </c>
      <c r="E21" s="32">
        <v>0</v>
      </c>
      <c r="F21" s="38">
        <v>75000</v>
      </c>
      <c r="G21" s="32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</row>
    <row r="22" spans="1:14" x14ac:dyDescent="0.25">
      <c r="B22" s="29" t="s">
        <v>45</v>
      </c>
      <c r="C22" s="32">
        <v>0</v>
      </c>
      <c r="D22" s="32">
        <v>0</v>
      </c>
      <c r="E22" s="32">
        <v>0</v>
      </c>
      <c r="F22" s="38">
        <v>72000</v>
      </c>
      <c r="G22" s="32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</row>
    <row r="23" spans="1:14" x14ac:dyDescent="0.25">
      <c r="B23" s="29" t="s">
        <v>47</v>
      </c>
      <c r="C23" s="32">
        <v>0</v>
      </c>
      <c r="D23" s="32">
        <v>0</v>
      </c>
      <c r="E23" s="32">
        <v>0</v>
      </c>
      <c r="F23" s="32">
        <v>0</v>
      </c>
      <c r="G23" s="38">
        <v>22000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</row>
    <row r="24" spans="1:14" x14ac:dyDescent="0.25">
      <c r="B24" s="29" t="s">
        <v>48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30">
        <v>750000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</row>
    <row r="25" spans="1:14" x14ac:dyDescent="0.25">
      <c r="B25" s="29" t="s">
        <v>56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6000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</row>
    <row r="26" spans="1:14" x14ac:dyDescent="0.25">
      <c r="B26" s="27" t="s">
        <v>42</v>
      </c>
      <c r="C26" s="32">
        <v>0</v>
      </c>
      <c r="D26" s="32">
        <v>0</v>
      </c>
      <c r="E26" s="32">
        <v>0</v>
      </c>
      <c r="F26" s="30">
        <v>0</v>
      </c>
      <c r="G26" s="39">
        <v>79984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</row>
    <row r="27" spans="1:14" x14ac:dyDescent="0.25">
      <c r="B27" s="27" t="s">
        <v>49</v>
      </c>
      <c r="C27" s="32">
        <v>0</v>
      </c>
      <c r="D27" s="32">
        <v>0</v>
      </c>
      <c r="E27" s="32">
        <v>0</v>
      </c>
      <c r="F27" s="30">
        <v>0</v>
      </c>
      <c r="G27" s="39">
        <v>8000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</row>
    <row r="28" spans="1:14" x14ac:dyDescent="0.25">
      <c r="B28" s="28" t="s">
        <v>50</v>
      </c>
      <c r="C28" s="40">
        <v>0</v>
      </c>
      <c r="D28" s="40">
        <v>0</v>
      </c>
      <c r="E28" s="40">
        <v>0</v>
      </c>
      <c r="F28" s="41">
        <v>0</v>
      </c>
      <c r="G28" s="41">
        <v>0</v>
      </c>
      <c r="H28" s="41">
        <v>0</v>
      </c>
      <c r="I28" s="30">
        <v>100000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</row>
    <row r="29" spans="1:14" x14ac:dyDescent="0.25">
      <c r="A29" s="10"/>
      <c r="B29" s="28" t="s">
        <v>51</v>
      </c>
      <c r="C29" s="40">
        <v>0</v>
      </c>
      <c r="D29" s="40">
        <v>0</v>
      </c>
      <c r="E29" s="40">
        <v>0</v>
      </c>
      <c r="F29" s="41">
        <v>0</v>
      </c>
      <c r="G29" s="41">
        <v>0</v>
      </c>
      <c r="H29" s="41">
        <v>0</v>
      </c>
      <c r="I29" s="30">
        <v>0</v>
      </c>
      <c r="J29" s="30">
        <v>240000</v>
      </c>
      <c r="K29" s="30">
        <v>0</v>
      </c>
      <c r="L29" s="30">
        <v>0</v>
      </c>
      <c r="M29" s="30">
        <v>0</v>
      </c>
      <c r="N29" s="30">
        <v>0</v>
      </c>
    </row>
    <row r="30" spans="1:14" x14ac:dyDescent="0.25">
      <c r="A30" s="10"/>
      <c r="B30" s="29" t="s">
        <v>52</v>
      </c>
      <c r="C30" s="32">
        <v>0</v>
      </c>
      <c r="D30" s="32">
        <v>0</v>
      </c>
      <c r="E30" s="32">
        <v>0</v>
      </c>
      <c r="F30" s="30">
        <v>0</v>
      </c>
      <c r="G30" s="32">
        <v>0</v>
      </c>
      <c r="H30" s="41">
        <v>0</v>
      </c>
      <c r="I30" s="30">
        <v>100000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</row>
    <row r="31" spans="1:14" x14ac:dyDescent="0.25">
      <c r="B31" s="26" t="s">
        <v>57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150000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</row>
    <row r="32" spans="1:14" x14ac:dyDescent="0.25">
      <c r="A32" s="10"/>
      <c r="B32" s="29" t="s">
        <v>65</v>
      </c>
      <c r="C32" s="32">
        <v>0</v>
      </c>
      <c r="D32" s="32">
        <v>0</v>
      </c>
      <c r="E32" s="32">
        <v>0</v>
      </c>
      <c r="F32" s="30">
        <v>0</v>
      </c>
      <c r="G32" s="32">
        <v>0</v>
      </c>
      <c r="H32" s="30">
        <v>0</v>
      </c>
      <c r="I32" s="30">
        <v>0</v>
      </c>
      <c r="J32" s="30">
        <v>0</v>
      </c>
      <c r="K32" s="30">
        <v>500000</v>
      </c>
      <c r="L32" s="30">
        <v>0</v>
      </c>
      <c r="M32" s="30">
        <v>0</v>
      </c>
      <c r="N32" s="30">
        <v>0</v>
      </c>
    </row>
    <row r="33" spans="1:14" x14ac:dyDescent="0.25">
      <c r="A33" s="10"/>
      <c r="B33" s="29" t="s">
        <v>53</v>
      </c>
      <c r="C33" s="32">
        <v>0</v>
      </c>
      <c r="D33" s="32">
        <v>0</v>
      </c>
      <c r="E33" s="32">
        <v>0</v>
      </c>
      <c r="F33" s="30">
        <v>0</v>
      </c>
      <c r="G33" s="32">
        <v>0</v>
      </c>
      <c r="H33" s="30">
        <v>0</v>
      </c>
      <c r="I33" s="30">
        <v>50000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</row>
    <row r="34" spans="1:14" x14ac:dyDescent="0.25">
      <c r="B34" s="29" t="s">
        <v>66</v>
      </c>
      <c r="C34" s="32">
        <v>0</v>
      </c>
      <c r="D34" s="32">
        <v>0</v>
      </c>
      <c r="E34" s="32">
        <v>0</v>
      </c>
      <c r="F34" s="30">
        <v>0</v>
      </c>
      <c r="G34" s="32">
        <v>0</v>
      </c>
      <c r="H34" s="30">
        <v>0</v>
      </c>
      <c r="I34" s="30">
        <v>0</v>
      </c>
      <c r="J34" s="30">
        <v>300000</v>
      </c>
      <c r="K34" s="30">
        <v>0</v>
      </c>
      <c r="L34" s="30">
        <v>0</v>
      </c>
      <c r="M34" s="30">
        <v>0</v>
      </c>
      <c r="N34" s="30">
        <v>0</v>
      </c>
    </row>
    <row r="35" spans="1:14" x14ac:dyDescent="0.25">
      <c r="B35" s="29" t="s">
        <v>68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0">
        <v>2500000</v>
      </c>
      <c r="M35" s="32">
        <v>0</v>
      </c>
      <c r="N35" s="32">
        <v>0</v>
      </c>
    </row>
    <row r="36" spans="1:14" x14ac:dyDescent="0.25">
      <c r="B36" s="29" t="s">
        <v>69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0">
        <v>950000</v>
      </c>
      <c r="N36" s="32">
        <v>0</v>
      </c>
    </row>
    <row r="37" spans="1:14" x14ac:dyDescent="0.25">
      <c r="B37" s="29" t="s">
        <v>70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/>
      <c r="M37" s="32">
        <v>0</v>
      </c>
      <c r="N37" s="30">
        <v>220000</v>
      </c>
    </row>
    <row r="38" spans="1:14" x14ac:dyDescent="0.25">
      <c r="B38" s="29" t="s">
        <v>54</v>
      </c>
      <c r="C38" s="32">
        <v>0</v>
      </c>
      <c r="D38" s="32">
        <v>0</v>
      </c>
      <c r="E38" s="32">
        <v>0</v>
      </c>
      <c r="F38" s="30">
        <v>0</v>
      </c>
      <c r="G38" s="32">
        <v>0</v>
      </c>
      <c r="H38" s="30">
        <v>0</v>
      </c>
      <c r="I38" s="30">
        <v>0</v>
      </c>
      <c r="J38" s="47">
        <v>0</v>
      </c>
      <c r="K38" s="47">
        <v>0</v>
      </c>
      <c r="L38" s="47">
        <v>0</v>
      </c>
      <c r="M38" s="47">
        <v>0</v>
      </c>
      <c r="N38" s="47">
        <v>350000</v>
      </c>
    </row>
    <row r="39" spans="1:14" x14ac:dyDescent="0.25">
      <c r="A39" s="10"/>
      <c r="B39" s="13" t="s">
        <v>8</v>
      </c>
      <c r="C39" s="33">
        <f>SUM(C26:C29)</f>
        <v>0</v>
      </c>
      <c r="D39" s="33">
        <f>SUM(D26:D29)</f>
        <v>0</v>
      </c>
      <c r="E39" s="33">
        <f>SUM(E26:E29)</f>
        <v>0</v>
      </c>
      <c r="F39" s="33">
        <f t="shared" ref="F39:N39" si="6">SUM(F19:F38)</f>
        <v>527000</v>
      </c>
      <c r="G39" s="33">
        <f t="shared" si="6"/>
        <v>109984</v>
      </c>
      <c r="H39" s="33">
        <f t="shared" si="6"/>
        <v>756000</v>
      </c>
      <c r="I39" s="33">
        <f t="shared" si="6"/>
        <v>400000</v>
      </c>
      <c r="J39" s="33">
        <f t="shared" si="6"/>
        <v>540000</v>
      </c>
      <c r="K39" s="33">
        <f t="shared" si="6"/>
        <v>500000</v>
      </c>
      <c r="L39" s="33">
        <f t="shared" si="6"/>
        <v>2500000</v>
      </c>
      <c r="M39" s="33">
        <f t="shared" si="6"/>
        <v>950000</v>
      </c>
      <c r="N39" s="33">
        <f t="shared" si="6"/>
        <v>570000</v>
      </c>
    </row>
    <row r="40" spans="1:14" ht="35.65" customHeight="1" x14ac:dyDescent="0.25">
      <c r="A40" s="20" t="s">
        <v>60</v>
      </c>
      <c r="B40" s="11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</row>
    <row r="41" spans="1:14" x14ac:dyDescent="0.25">
      <c r="A41" s="10"/>
      <c r="B41" s="29" t="s">
        <v>78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2">
        <v>40000</v>
      </c>
      <c r="I41" s="32">
        <v>0</v>
      </c>
      <c r="J41" s="32">
        <v>0</v>
      </c>
      <c r="K41" s="30">
        <v>0</v>
      </c>
      <c r="L41" s="32">
        <v>0</v>
      </c>
      <c r="M41" s="30">
        <v>0</v>
      </c>
      <c r="N41" s="30">
        <v>0</v>
      </c>
    </row>
    <row r="42" spans="1:14" ht="35.65" customHeight="1" x14ac:dyDescent="0.25">
      <c r="A42" s="10"/>
      <c r="B42" s="29" t="s">
        <v>77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2">
        <v>0</v>
      </c>
      <c r="I42" s="32">
        <v>600000</v>
      </c>
      <c r="J42" s="32">
        <v>0</v>
      </c>
      <c r="K42" s="32">
        <v>0</v>
      </c>
      <c r="L42" s="32">
        <v>0</v>
      </c>
      <c r="M42" s="30">
        <v>0</v>
      </c>
      <c r="N42" s="30">
        <v>0</v>
      </c>
    </row>
    <row r="43" spans="1:14" ht="35.65" customHeight="1" x14ac:dyDescent="0.25">
      <c r="B43" s="29" t="s">
        <v>76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32">
        <v>0</v>
      </c>
      <c r="I43" s="32">
        <v>50000</v>
      </c>
      <c r="J43" s="32">
        <v>0</v>
      </c>
      <c r="K43" s="32">
        <v>0</v>
      </c>
      <c r="L43" s="32">
        <v>0</v>
      </c>
      <c r="M43" s="30">
        <v>0</v>
      </c>
      <c r="N43" s="30">
        <v>0</v>
      </c>
    </row>
    <row r="44" spans="1:14" x14ac:dyDescent="0.25">
      <c r="B44" s="29" t="s">
        <v>74</v>
      </c>
      <c r="C44" s="49"/>
      <c r="D44" s="49">
        <v>0</v>
      </c>
      <c r="E44" s="49">
        <v>0</v>
      </c>
      <c r="F44" s="49">
        <v>0</v>
      </c>
      <c r="G44" s="49">
        <v>0</v>
      </c>
      <c r="H44" s="32">
        <v>0</v>
      </c>
      <c r="I44" s="32">
        <v>0</v>
      </c>
      <c r="J44" s="32">
        <v>500000</v>
      </c>
      <c r="K44" s="32">
        <v>0</v>
      </c>
      <c r="L44" s="32">
        <v>0</v>
      </c>
      <c r="M44" s="30">
        <v>0</v>
      </c>
      <c r="N44" s="30">
        <v>0</v>
      </c>
    </row>
    <row r="45" spans="1:14" x14ac:dyDescent="0.25">
      <c r="B45" s="29" t="s">
        <v>71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32">
        <v>0</v>
      </c>
      <c r="I45" s="32">
        <v>0</v>
      </c>
      <c r="J45" s="32">
        <v>0</v>
      </c>
      <c r="K45" s="32">
        <v>50000</v>
      </c>
      <c r="L45" s="32">
        <v>0</v>
      </c>
      <c r="M45" s="30">
        <v>0</v>
      </c>
      <c r="N45" s="30">
        <v>0</v>
      </c>
    </row>
    <row r="46" spans="1:14" x14ac:dyDescent="0.25">
      <c r="B46" s="29" t="s">
        <v>72</v>
      </c>
      <c r="C46" s="49"/>
      <c r="D46" s="49">
        <v>0</v>
      </c>
      <c r="E46" s="49">
        <v>0</v>
      </c>
      <c r="F46" s="49">
        <v>0</v>
      </c>
      <c r="G46" s="49">
        <v>0</v>
      </c>
      <c r="H46" s="32">
        <v>0</v>
      </c>
      <c r="I46" s="32">
        <v>0</v>
      </c>
      <c r="J46" s="32">
        <v>0</v>
      </c>
      <c r="K46" s="32">
        <v>100000</v>
      </c>
      <c r="L46" s="32">
        <v>0</v>
      </c>
      <c r="M46" s="30">
        <v>0</v>
      </c>
      <c r="N46" s="30">
        <v>0</v>
      </c>
    </row>
    <row r="47" spans="1:14" ht="47.25" customHeight="1" x14ac:dyDescent="0.25">
      <c r="B47" s="29" t="s">
        <v>75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32">
        <v>0</v>
      </c>
      <c r="I47" s="32">
        <v>0</v>
      </c>
      <c r="J47" s="32">
        <v>0</v>
      </c>
      <c r="K47" s="32">
        <v>0</v>
      </c>
      <c r="L47" s="32">
        <v>250000</v>
      </c>
      <c r="M47" s="30"/>
      <c r="N47" s="30">
        <v>0</v>
      </c>
    </row>
    <row r="48" spans="1:14" x14ac:dyDescent="0.25">
      <c r="B48" s="29" t="s">
        <v>73</v>
      </c>
      <c r="C48" s="49"/>
      <c r="D48" s="49">
        <v>0</v>
      </c>
      <c r="E48" s="49">
        <v>0</v>
      </c>
      <c r="F48" s="49">
        <v>0</v>
      </c>
      <c r="G48" s="49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0">
        <v>150000</v>
      </c>
      <c r="N48" s="30">
        <v>0</v>
      </c>
    </row>
    <row r="49" spans="1:14" ht="35.65" customHeight="1" x14ac:dyDescent="0.25">
      <c r="B49" s="29" t="s">
        <v>79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0">
        <v>0</v>
      </c>
      <c r="N49" s="30">
        <v>100000</v>
      </c>
    </row>
    <row r="50" spans="1:14" ht="35.65" customHeight="1" x14ac:dyDescent="0.25">
      <c r="A50" s="10"/>
      <c r="B50" s="13" t="s">
        <v>61</v>
      </c>
      <c r="C50" s="30">
        <f>SUM(C41:C49)</f>
        <v>0</v>
      </c>
      <c r="D50" s="30">
        <f t="shared" ref="D50:N50" si="7">SUM(D41:D49)</f>
        <v>0</v>
      </c>
      <c r="E50" s="30">
        <f t="shared" si="7"/>
        <v>0</v>
      </c>
      <c r="F50" s="30">
        <f t="shared" si="7"/>
        <v>0</v>
      </c>
      <c r="G50" s="30">
        <f t="shared" si="7"/>
        <v>0</v>
      </c>
      <c r="H50" s="30">
        <f t="shared" si="7"/>
        <v>40000</v>
      </c>
      <c r="I50" s="30">
        <f t="shared" si="7"/>
        <v>650000</v>
      </c>
      <c r="J50" s="30">
        <f t="shared" si="7"/>
        <v>500000</v>
      </c>
      <c r="K50" s="30">
        <f t="shared" si="7"/>
        <v>150000</v>
      </c>
      <c r="L50" s="30">
        <f t="shared" si="7"/>
        <v>250000</v>
      </c>
      <c r="M50" s="30">
        <f t="shared" si="7"/>
        <v>150000</v>
      </c>
      <c r="N50" s="30">
        <f t="shared" si="7"/>
        <v>100000</v>
      </c>
    </row>
    <row r="51" spans="1:14" x14ac:dyDescent="0.25">
      <c r="A51" s="10"/>
      <c r="B51" s="12" t="s">
        <v>9</v>
      </c>
      <c r="C51" s="31">
        <v>0</v>
      </c>
      <c r="D51" s="31">
        <f t="shared" ref="D51:N51" si="8">+D17+D39+D50</f>
        <v>0</v>
      </c>
      <c r="E51" s="31">
        <f t="shared" si="8"/>
        <v>0</v>
      </c>
      <c r="F51" s="31">
        <f t="shared" si="8"/>
        <v>588052.02</v>
      </c>
      <c r="G51" s="31">
        <f t="shared" si="8"/>
        <v>109984</v>
      </c>
      <c r="H51" s="31">
        <f t="shared" si="8"/>
        <v>859000</v>
      </c>
      <c r="I51" s="31">
        <f t="shared" si="8"/>
        <v>1115000</v>
      </c>
      <c r="J51" s="31">
        <f t="shared" si="8"/>
        <v>1107000</v>
      </c>
      <c r="K51" s="31">
        <f t="shared" si="8"/>
        <v>717000</v>
      </c>
      <c r="L51" s="31">
        <f t="shared" si="8"/>
        <v>2817000</v>
      </c>
      <c r="M51" s="31">
        <f t="shared" si="8"/>
        <v>1167000</v>
      </c>
      <c r="N51" s="31">
        <f t="shared" si="8"/>
        <v>737000</v>
      </c>
    </row>
    <row r="52" spans="1:14" x14ac:dyDescent="0.25">
      <c r="A52" s="10"/>
      <c r="B52" s="14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</row>
    <row r="53" spans="1:14" ht="35.65" customHeight="1" x14ac:dyDescent="0.25">
      <c r="A53" s="9" t="s">
        <v>80</v>
      </c>
      <c r="B53" s="11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</row>
    <row r="54" spans="1:14" ht="24.75" x14ac:dyDescent="0.25">
      <c r="B54" s="50" t="s">
        <v>81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51">
        <v>10000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</row>
    <row r="55" spans="1:14" ht="14.25" customHeight="1" x14ac:dyDescent="0.25">
      <c r="B55" s="50" t="s">
        <v>82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  <c r="H55" s="51">
        <v>35000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</row>
    <row r="56" spans="1:14" ht="36.75" x14ac:dyDescent="0.25">
      <c r="B56" s="50" t="s">
        <v>83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  <c r="H56" s="51">
        <v>100000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</row>
    <row r="57" spans="1:14" ht="24" customHeight="1" x14ac:dyDescent="0.25">
      <c r="B57" s="50" t="s">
        <v>100</v>
      </c>
      <c r="C57" s="32">
        <v>0</v>
      </c>
      <c r="D57" s="32">
        <v>0</v>
      </c>
      <c r="E57" s="32">
        <v>0</v>
      </c>
      <c r="F57" s="32">
        <v>0</v>
      </c>
      <c r="G57" s="32">
        <v>0</v>
      </c>
      <c r="H57" s="51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</row>
    <row r="58" spans="1:14" x14ac:dyDescent="0.25">
      <c r="B58" s="50" t="s">
        <v>84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  <c r="H58" s="51">
        <v>70000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</row>
    <row r="59" spans="1:14" ht="35.65" customHeight="1" x14ac:dyDescent="0.25">
      <c r="B59" s="50" t="s">
        <v>85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51">
        <v>15000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</row>
    <row r="60" spans="1:14" ht="24" customHeight="1" x14ac:dyDescent="0.25">
      <c r="B60" s="50" t="s">
        <v>86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51">
        <v>3000000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</row>
    <row r="61" spans="1:14" ht="24" customHeight="1" x14ac:dyDescent="0.25">
      <c r="B61" s="50" t="s">
        <v>87</v>
      </c>
      <c r="C61" s="32">
        <v>0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51">
        <v>25000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</row>
    <row r="62" spans="1:14" ht="24" customHeight="1" x14ac:dyDescent="0.25">
      <c r="B62" s="50" t="s">
        <v>88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51">
        <v>20000</v>
      </c>
      <c r="K62" s="30">
        <v>0</v>
      </c>
      <c r="L62" s="30">
        <v>0</v>
      </c>
      <c r="M62" s="30">
        <v>0</v>
      </c>
      <c r="N62" s="30">
        <v>0</v>
      </c>
    </row>
    <row r="63" spans="1:14" x14ac:dyDescent="0.25">
      <c r="B63" s="50" t="s">
        <v>89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51">
        <v>15000</v>
      </c>
      <c r="K63" s="30">
        <v>0</v>
      </c>
      <c r="L63" s="30">
        <v>0</v>
      </c>
      <c r="M63" s="30">
        <v>0</v>
      </c>
      <c r="N63" s="30">
        <v>0</v>
      </c>
    </row>
    <row r="64" spans="1:14" ht="24.75" x14ac:dyDescent="0.25">
      <c r="B64" s="50" t="s">
        <v>90</v>
      </c>
      <c r="C64" s="32">
        <v>0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51">
        <v>100000</v>
      </c>
      <c r="K64" s="30">
        <v>0</v>
      </c>
      <c r="L64" s="30">
        <v>0</v>
      </c>
      <c r="M64" s="30">
        <v>0</v>
      </c>
      <c r="N64" s="30">
        <v>0</v>
      </c>
    </row>
    <row r="65" spans="1:14" x14ac:dyDescent="0.25">
      <c r="B65" s="50" t="s">
        <v>91</v>
      </c>
      <c r="C65" s="32">
        <v>0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25000</v>
      </c>
      <c r="J65" s="32">
        <v>0</v>
      </c>
      <c r="K65" s="30">
        <v>0</v>
      </c>
      <c r="L65" s="30">
        <v>0</v>
      </c>
      <c r="M65" s="30">
        <v>0</v>
      </c>
      <c r="N65" s="30">
        <v>0</v>
      </c>
    </row>
    <row r="66" spans="1:14" x14ac:dyDescent="0.25">
      <c r="B66" s="50" t="s">
        <v>92</v>
      </c>
      <c r="C66" s="32">
        <v>0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51">
        <v>40000</v>
      </c>
      <c r="K66" s="30">
        <v>0</v>
      </c>
      <c r="L66" s="30">
        <v>0</v>
      </c>
      <c r="M66" s="30">
        <v>0</v>
      </c>
      <c r="N66" s="30">
        <v>0</v>
      </c>
    </row>
    <row r="67" spans="1:14" ht="24.75" x14ac:dyDescent="0.25">
      <c r="B67" s="50" t="s">
        <v>93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51">
        <v>75000</v>
      </c>
      <c r="K67" s="30">
        <v>0</v>
      </c>
      <c r="L67" s="30">
        <v>0</v>
      </c>
      <c r="M67" s="30">
        <v>0</v>
      </c>
      <c r="N67" s="30">
        <v>0</v>
      </c>
    </row>
    <row r="68" spans="1:14" ht="24.75" x14ac:dyDescent="0.25">
      <c r="B68" s="50" t="s">
        <v>94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51">
        <v>300000</v>
      </c>
      <c r="K68" s="30">
        <v>0</v>
      </c>
      <c r="L68" s="30">
        <v>0</v>
      </c>
      <c r="M68" s="30">
        <v>0</v>
      </c>
      <c r="N68" s="30">
        <v>0</v>
      </c>
    </row>
    <row r="69" spans="1:14" x14ac:dyDescent="0.25">
      <c r="B69" s="50" t="s">
        <v>95</v>
      </c>
      <c r="C69" s="32">
        <v>0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51">
        <v>200000</v>
      </c>
      <c r="L69" s="30">
        <v>0</v>
      </c>
      <c r="M69" s="30">
        <v>0</v>
      </c>
      <c r="N69" s="30">
        <v>0</v>
      </c>
    </row>
    <row r="70" spans="1:14" ht="24.75" x14ac:dyDescent="0.25">
      <c r="B70" s="50" t="s">
        <v>96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51">
        <v>50000</v>
      </c>
      <c r="L70" s="30">
        <v>0</v>
      </c>
      <c r="M70" s="30">
        <v>0</v>
      </c>
      <c r="N70" s="30">
        <v>0</v>
      </c>
    </row>
    <row r="71" spans="1:14" ht="24.75" x14ac:dyDescent="0.25">
      <c r="B71" s="50" t="s">
        <v>97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51">
        <v>100000</v>
      </c>
      <c r="L71" s="30">
        <v>0</v>
      </c>
      <c r="M71" s="30">
        <v>0</v>
      </c>
      <c r="N71" s="30">
        <v>0</v>
      </c>
    </row>
    <row r="72" spans="1:14" x14ac:dyDescent="0.25">
      <c r="B72" s="50" t="s">
        <v>98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  <c r="H72" s="32">
        <v>13200</v>
      </c>
      <c r="I72" s="32">
        <v>0</v>
      </c>
      <c r="J72" s="32">
        <v>0</v>
      </c>
      <c r="K72" s="32">
        <v>0</v>
      </c>
      <c r="L72" s="30">
        <v>0</v>
      </c>
      <c r="M72" s="30">
        <v>0</v>
      </c>
      <c r="N72" s="30">
        <v>0</v>
      </c>
    </row>
    <row r="73" spans="1:14" x14ac:dyDescent="0.25">
      <c r="B73" s="50" t="s">
        <v>99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  <c r="L73" s="30">
        <v>0</v>
      </c>
      <c r="M73" s="30">
        <v>0</v>
      </c>
      <c r="N73" s="30">
        <v>0</v>
      </c>
    </row>
    <row r="74" spans="1:14" x14ac:dyDescent="0.25">
      <c r="A74" s="10"/>
      <c r="B74" s="15" t="s">
        <v>10</v>
      </c>
      <c r="C74" s="31">
        <f t="shared" ref="C74:N74" si="9">SUM(C54:C73)</f>
        <v>0</v>
      </c>
      <c r="D74" s="31">
        <f t="shared" si="9"/>
        <v>0</v>
      </c>
      <c r="E74" s="31">
        <f t="shared" si="9"/>
        <v>0</v>
      </c>
      <c r="F74" s="31">
        <f t="shared" si="9"/>
        <v>0</v>
      </c>
      <c r="G74" s="31">
        <f t="shared" si="9"/>
        <v>0</v>
      </c>
      <c r="H74" s="31">
        <f t="shared" si="9"/>
        <v>228200</v>
      </c>
      <c r="I74" s="31">
        <f t="shared" si="9"/>
        <v>3065000</v>
      </c>
      <c r="J74" s="31">
        <f t="shared" si="9"/>
        <v>550000</v>
      </c>
      <c r="K74" s="31">
        <f t="shared" si="9"/>
        <v>350000</v>
      </c>
      <c r="L74" s="31">
        <f t="shared" si="9"/>
        <v>0</v>
      </c>
      <c r="M74" s="31">
        <f t="shared" si="9"/>
        <v>0</v>
      </c>
      <c r="N74" s="31">
        <f t="shared" si="9"/>
        <v>0</v>
      </c>
    </row>
    <row r="75" spans="1:14" x14ac:dyDescent="0.25">
      <c r="A75" s="10"/>
      <c r="B75" s="14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</row>
    <row r="76" spans="1:14" x14ac:dyDescent="0.25">
      <c r="B76" s="26" t="s">
        <v>40</v>
      </c>
      <c r="C76" s="32">
        <v>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250000</v>
      </c>
      <c r="K76" s="32">
        <v>0</v>
      </c>
      <c r="L76" s="32">
        <v>0</v>
      </c>
      <c r="M76" s="32">
        <v>0</v>
      </c>
      <c r="N76" s="32">
        <v>0</v>
      </c>
    </row>
    <row r="77" spans="1:14" x14ac:dyDescent="0.25">
      <c r="B77" s="26" t="s">
        <v>39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0">
        <v>10000</v>
      </c>
      <c r="K77" s="32">
        <v>0</v>
      </c>
      <c r="L77" s="32">
        <v>0</v>
      </c>
      <c r="M77" s="32">
        <v>0</v>
      </c>
      <c r="N77" s="32">
        <v>0</v>
      </c>
    </row>
    <row r="78" spans="1:14" x14ac:dyDescent="0.25">
      <c r="A78" s="10"/>
      <c r="B78" s="26" t="s">
        <v>37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0">
        <v>350000</v>
      </c>
      <c r="K78" s="32">
        <v>0</v>
      </c>
      <c r="L78" s="32">
        <v>0</v>
      </c>
      <c r="M78" s="32">
        <v>0</v>
      </c>
      <c r="N78" s="32">
        <v>0</v>
      </c>
    </row>
    <row r="79" spans="1:14" x14ac:dyDescent="0.25">
      <c r="A79" s="10"/>
      <c r="B79" s="26" t="s">
        <v>36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285000</v>
      </c>
      <c r="J79" s="32">
        <v>0</v>
      </c>
      <c r="K79" s="32">
        <v>0</v>
      </c>
      <c r="L79" s="32">
        <v>0</v>
      </c>
      <c r="M79" s="32">
        <v>0</v>
      </c>
      <c r="N79" s="32">
        <v>0</v>
      </c>
    </row>
    <row r="80" spans="1:14" x14ac:dyDescent="0.25">
      <c r="A80" s="10"/>
      <c r="B80" s="11" t="s">
        <v>32</v>
      </c>
      <c r="C80" s="34">
        <v>0</v>
      </c>
      <c r="D80" s="35">
        <v>0</v>
      </c>
      <c r="E80" s="35">
        <v>0</v>
      </c>
      <c r="F80" s="35">
        <v>0</v>
      </c>
      <c r="G80" s="37">
        <v>10000</v>
      </c>
      <c r="H80" s="35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</row>
    <row r="81" spans="1:14" x14ac:dyDescent="0.25">
      <c r="A81" s="10"/>
      <c r="B81" s="11" t="s">
        <v>33</v>
      </c>
      <c r="C81" s="30">
        <v>0</v>
      </c>
      <c r="D81" s="35">
        <v>0</v>
      </c>
      <c r="E81" s="35">
        <v>0</v>
      </c>
      <c r="F81" s="35">
        <v>0</v>
      </c>
      <c r="G81" s="41">
        <v>0</v>
      </c>
      <c r="H81" s="35">
        <v>80000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</row>
    <row r="82" spans="1:14" x14ac:dyDescent="0.25">
      <c r="A82" s="10"/>
      <c r="B82" s="11" t="s">
        <v>38</v>
      </c>
      <c r="C82" s="30">
        <v>0</v>
      </c>
      <c r="D82" s="35">
        <v>0</v>
      </c>
      <c r="E82" s="35">
        <v>0</v>
      </c>
      <c r="F82" s="35">
        <v>0</v>
      </c>
      <c r="G82" s="41">
        <v>0</v>
      </c>
      <c r="H82" s="35">
        <v>100000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</row>
    <row r="83" spans="1:14" x14ac:dyDescent="0.25">
      <c r="A83" s="10"/>
      <c r="B83" s="11" t="s">
        <v>34</v>
      </c>
      <c r="C83" s="30">
        <v>0</v>
      </c>
      <c r="D83" s="35">
        <v>0</v>
      </c>
      <c r="E83" s="35">
        <v>0</v>
      </c>
      <c r="F83" s="35">
        <v>0</v>
      </c>
      <c r="G83" s="39">
        <v>165000</v>
      </c>
      <c r="H83" s="35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</row>
    <row r="84" spans="1:14" x14ac:dyDescent="0.25">
      <c r="A84" s="10"/>
      <c r="B84" s="11" t="s">
        <v>35</v>
      </c>
      <c r="C84" s="30">
        <v>0</v>
      </c>
      <c r="D84" s="35">
        <v>0</v>
      </c>
      <c r="E84" s="35">
        <v>0</v>
      </c>
      <c r="F84" s="35">
        <v>0</v>
      </c>
      <c r="G84" s="41">
        <v>0</v>
      </c>
      <c r="H84" s="35">
        <v>20000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</row>
    <row r="85" spans="1:14" x14ac:dyDescent="0.25">
      <c r="A85" s="10"/>
      <c r="B85" s="15" t="s">
        <v>11</v>
      </c>
      <c r="C85" s="36">
        <f t="shared" ref="C85:H85" si="10">SUM(C80:C84)</f>
        <v>0</v>
      </c>
      <c r="D85" s="36">
        <f t="shared" si="10"/>
        <v>0</v>
      </c>
      <c r="E85" s="36">
        <f t="shared" si="10"/>
        <v>0</v>
      </c>
      <c r="F85" s="36">
        <f t="shared" si="10"/>
        <v>0</v>
      </c>
      <c r="G85" s="36">
        <f>SUM(G80:G84)</f>
        <v>175000</v>
      </c>
      <c r="H85" s="36">
        <f t="shared" si="10"/>
        <v>200000</v>
      </c>
      <c r="I85" s="36">
        <f t="shared" ref="I85:N85" si="11">SUM(I76:I84)</f>
        <v>285000</v>
      </c>
      <c r="J85" s="36">
        <f t="shared" si="11"/>
        <v>610000</v>
      </c>
      <c r="K85" s="36">
        <f t="shared" si="11"/>
        <v>0</v>
      </c>
      <c r="L85" s="36">
        <f t="shared" si="11"/>
        <v>0</v>
      </c>
      <c r="M85" s="36">
        <f t="shared" si="11"/>
        <v>0</v>
      </c>
      <c r="N85" s="36">
        <f t="shared" si="11"/>
        <v>0</v>
      </c>
    </row>
    <row r="86" spans="1:14" x14ac:dyDescent="0.25">
      <c r="A86" s="10"/>
      <c r="B86" s="14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</row>
    <row r="87" spans="1:14" x14ac:dyDescent="0.25">
      <c r="A87" s="10"/>
      <c r="C87" s="30">
        <v>0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</row>
    <row r="88" spans="1:14" x14ac:dyDescent="0.25">
      <c r="A88" s="10"/>
      <c r="B88" s="2"/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</row>
    <row r="89" spans="1:14" ht="24.75" x14ac:dyDescent="0.25">
      <c r="A89" s="10"/>
      <c r="B89" s="15" t="s">
        <v>12</v>
      </c>
      <c r="C89" s="31">
        <f t="shared" ref="C89:J89" si="12">SUM(C87:C88)</f>
        <v>0</v>
      </c>
      <c r="D89" s="31">
        <f t="shared" si="12"/>
        <v>0</v>
      </c>
      <c r="E89" s="31">
        <f t="shared" si="12"/>
        <v>0</v>
      </c>
      <c r="F89" s="31">
        <f t="shared" si="12"/>
        <v>0</v>
      </c>
      <c r="G89" s="31">
        <f t="shared" si="12"/>
        <v>0</v>
      </c>
      <c r="H89" s="31">
        <f t="shared" si="12"/>
        <v>0</v>
      </c>
      <c r="I89" s="31">
        <f t="shared" si="12"/>
        <v>0</v>
      </c>
      <c r="J89" s="31">
        <f t="shared" si="12"/>
        <v>0</v>
      </c>
      <c r="K89" s="31">
        <f t="shared" ref="K89:M89" si="13">SUM(K87:K88)</f>
        <v>0</v>
      </c>
      <c r="L89" s="31">
        <f t="shared" si="13"/>
        <v>0</v>
      </c>
      <c r="M89" s="31">
        <f t="shared" si="13"/>
        <v>0</v>
      </c>
      <c r="N89" s="31">
        <f t="shared" ref="N89" si="14">SUM(N87:N88)</f>
        <v>0</v>
      </c>
    </row>
    <row r="90" spans="1:14" x14ac:dyDescent="0.25">
      <c r="A90" s="10"/>
      <c r="B90" s="14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</row>
    <row r="91" spans="1:14" x14ac:dyDescent="0.25">
      <c r="A91" s="10"/>
      <c r="B91" s="11" t="s">
        <v>101</v>
      </c>
      <c r="C91" s="30">
        <v>0</v>
      </c>
      <c r="D91" s="30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16000000</v>
      </c>
      <c r="K91" s="30">
        <v>0</v>
      </c>
      <c r="L91" s="30">
        <v>0</v>
      </c>
      <c r="M91" s="30">
        <v>0</v>
      </c>
      <c r="N91" s="30">
        <v>0</v>
      </c>
    </row>
    <row r="92" spans="1:14" x14ac:dyDescent="0.25">
      <c r="A92" s="10"/>
      <c r="B92" s="2"/>
      <c r="C92" s="30">
        <v>0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</row>
    <row r="93" spans="1:14" x14ac:dyDescent="0.25">
      <c r="A93" s="10"/>
      <c r="B93" s="11"/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</row>
    <row r="94" spans="1:14" x14ac:dyDescent="0.25">
      <c r="A94" s="10"/>
      <c r="B94" s="2"/>
      <c r="C94" s="30">
        <v>0</v>
      </c>
      <c r="D94" s="30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</row>
    <row r="95" spans="1:14" x14ac:dyDescent="0.25">
      <c r="B95" s="15" t="s">
        <v>13</v>
      </c>
      <c r="C95" s="31">
        <f>SUM(C91:C94)</f>
        <v>0</v>
      </c>
      <c r="D95" s="31">
        <f t="shared" ref="D95:I95" si="15">SUM(D91:D94)</f>
        <v>0</v>
      </c>
      <c r="E95" s="31">
        <f t="shared" si="15"/>
        <v>0</v>
      </c>
      <c r="F95" s="31">
        <f t="shared" si="15"/>
        <v>0</v>
      </c>
      <c r="G95" s="31">
        <f t="shared" si="15"/>
        <v>0</v>
      </c>
      <c r="H95" s="31">
        <f t="shared" si="15"/>
        <v>0</v>
      </c>
      <c r="I95" s="31">
        <f t="shared" si="15"/>
        <v>0</v>
      </c>
      <c r="J95" s="31">
        <f>SUM(J91:J94)</f>
        <v>16000000</v>
      </c>
      <c r="K95" s="31">
        <f t="shared" ref="K95:M95" si="16">SUM(K91:K94)</f>
        <v>0</v>
      </c>
      <c r="L95" s="31">
        <f t="shared" si="16"/>
        <v>0</v>
      </c>
      <c r="M95" s="31">
        <f t="shared" si="16"/>
        <v>0</v>
      </c>
      <c r="N95" s="31">
        <f t="shared" ref="N95" si="17">SUM(N91:N94)</f>
        <v>0</v>
      </c>
    </row>
    <row r="96" spans="1:14" x14ac:dyDescent="0.25">
      <c r="A96" s="10"/>
      <c r="B96" s="14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</row>
    <row r="97" spans="1:14" ht="48.75" x14ac:dyDescent="0.25">
      <c r="A97" s="23" t="s">
        <v>14</v>
      </c>
      <c r="B97" s="23"/>
      <c r="C97" s="55">
        <f t="shared" ref="C97:N97" si="18">+C12+C51+C74+C85+C89+C95</f>
        <v>0</v>
      </c>
      <c r="D97" s="55">
        <f t="shared" si="18"/>
        <v>0</v>
      </c>
      <c r="E97" s="55">
        <f t="shared" si="18"/>
        <v>0</v>
      </c>
      <c r="F97" s="55">
        <f t="shared" si="18"/>
        <v>765052.02</v>
      </c>
      <c r="G97" s="55">
        <f t="shared" si="18"/>
        <v>284984</v>
      </c>
      <c r="H97" s="55">
        <f t="shared" si="18"/>
        <v>1287200</v>
      </c>
      <c r="I97" s="55">
        <f t="shared" si="18"/>
        <v>4650000</v>
      </c>
      <c r="J97" s="55">
        <f t="shared" si="18"/>
        <v>18267000</v>
      </c>
      <c r="K97" s="55">
        <f t="shared" si="18"/>
        <v>1067000</v>
      </c>
      <c r="L97" s="55">
        <f t="shared" si="18"/>
        <v>2817000</v>
      </c>
      <c r="M97" s="55">
        <f t="shared" si="18"/>
        <v>1167000</v>
      </c>
      <c r="N97" s="55">
        <f t="shared" si="18"/>
        <v>737000</v>
      </c>
    </row>
    <row r="98" spans="1:14" x14ac:dyDescent="0.25">
      <c r="A98" s="10"/>
      <c r="B98" s="11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</row>
    <row r="99" spans="1:14" x14ac:dyDescent="0.25">
      <c r="A99" s="16" t="s">
        <v>15</v>
      </c>
      <c r="B99" s="17" t="s">
        <v>16</v>
      </c>
      <c r="C99" s="57">
        <v>0</v>
      </c>
      <c r="D99" s="57">
        <v>0</v>
      </c>
      <c r="E99" s="57">
        <v>0</v>
      </c>
      <c r="F99" s="57">
        <v>0</v>
      </c>
      <c r="G99" s="57">
        <f>G27</f>
        <v>8000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7">
        <v>0</v>
      </c>
    </row>
    <row r="100" spans="1:14" x14ac:dyDescent="0.25">
      <c r="A100" s="10"/>
      <c r="B100" s="17" t="s">
        <v>17</v>
      </c>
      <c r="C100" s="57">
        <v>0</v>
      </c>
      <c r="D100" s="57">
        <v>0</v>
      </c>
      <c r="E100" s="57">
        <v>0</v>
      </c>
      <c r="F100" s="57">
        <v>0</v>
      </c>
      <c r="G100" s="57">
        <v>0</v>
      </c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7">
        <v>0</v>
      </c>
    </row>
    <row r="101" spans="1:14" ht="24.75" x14ac:dyDescent="0.25">
      <c r="A101" s="10"/>
      <c r="B101" s="18" t="s">
        <v>18</v>
      </c>
      <c r="C101" s="48">
        <v>0</v>
      </c>
      <c r="D101" s="48">
        <v>0</v>
      </c>
      <c r="E101" s="48">
        <v>0</v>
      </c>
      <c r="F101" s="48">
        <v>0</v>
      </c>
      <c r="G101" s="48">
        <v>0</v>
      </c>
      <c r="H101" s="48">
        <v>0</v>
      </c>
      <c r="I101" s="48">
        <v>0</v>
      </c>
      <c r="J101" s="48">
        <v>0</v>
      </c>
      <c r="K101" s="48">
        <v>0</v>
      </c>
      <c r="L101" s="48">
        <v>0</v>
      </c>
      <c r="M101" s="48">
        <v>0</v>
      </c>
      <c r="N101" s="48">
        <v>0</v>
      </c>
    </row>
    <row r="102" spans="1:14" x14ac:dyDescent="0.25">
      <c r="A102" s="10"/>
      <c r="B102" s="18" t="s">
        <v>19</v>
      </c>
      <c r="C102" s="48">
        <v>0</v>
      </c>
      <c r="D102" s="48">
        <v>0</v>
      </c>
      <c r="E102" s="48">
        <v>0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0</v>
      </c>
      <c r="L102" s="48">
        <v>0</v>
      </c>
      <c r="M102" s="48">
        <v>0</v>
      </c>
      <c r="N102" s="48">
        <v>0</v>
      </c>
    </row>
    <row r="103" spans="1:14" x14ac:dyDescent="0.25">
      <c r="A103" s="10"/>
      <c r="B103" s="18" t="s">
        <v>19</v>
      </c>
      <c r="C103" s="48">
        <v>0</v>
      </c>
      <c r="D103" s="48">
        <v>0</v>
      </c>
      <c r="E103" s="48">
        <v>0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48">
        <v>0</v>
      </c>
      <c r="L103" s="48">
        <v>0</v>
      </c>
      <c r="M103" s="48">
        <v>0</v>
      </c>
      <c r="N103" s="48">
        <v>0</v>
      </c>
    </row>
    <row r="104" spans="1:14" x14ac:dyDescent="0.25">
      <c r="A104" s="10"/>
      <c r="B104" s="17" t="s">
        <v>20</v>
      </c>
      <c r="C104" s="48">
        <v>0</v>
      </c>
      <c r="D104" s="48">
        <v>0</v>
      </c>
      <c r="E104" s="48">
        <v>0</v>
      </c>
      <c r="F104" s="48">
        <v>0</v>
      </c>
      <c r="G104" s="48">
        <v>0</v>
      </c>
      <c r="H104" s="48">
        <v>0</v>
      </c>
      <c r="I104" s="48">
        <v>0</v>
      </c>
      <c r="J104" s="48">
        <v>0</v>
      </c>
      <c r="K104" s="48">
        <v>0</v>
      </c>
      <c r="L104" s="48">
        <v>0</v>
      </c>
      <c r="M104" s="48">
        <v>0</v>
      </c>
      <c r="N104" s="48">
        <v>0</v>
      </c>
    </row>
    <row r="105" spans="1:14" x14ac:dyDescent="0.25">
      <c r="A105" s="10"/>
      <c r="B105" s="2" t="s">
        <v>21</v>
      </c>
      <c r="C105" s="48">
        <v>0</v>
      </c>
      <c r="D105" s="48">
        <v>0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8">
        <v>0</v>
      </c>
      <c r="N105" s="48">
        <v>0</v>
      </c>
    </row>
    <row r="106" spans="1:14" x14ac:dyDescent="0.25">
      <c r="A106" s="10"/>
      <c r="B106" s="2" t="s">
        <v>22</v>
      </c>
      <c r="C106" s="48">
        <v>0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8">
        <v>0</v>
      </c>
      <c r="N106" s="48">
        <v>0</v>
      </c>
    </row>
    <row r="107" spans="1:14" x14ac:dyDescent="0.25">
      <c r="B107" s="2" t="s">
        <v>23</v>
      </c>
      <c r="C107" s="48">
        <v>0</v>
      </c>
      <c r="D107" s="48">
        <v>0</v>
      </c>
      <c r="E107" s="48">
        <v>0</v>
      </c>
      <c r="F107" s="48">
        <f>704000+F14</f>
        <v>765052.02</v>
      </c>
      <c r="G107" s="48">
        <f>G80+G26+G23+G83+G14</f>
        <v>276984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8">
        <v>0</v>
      </c>
      <c r="N107" s="48">
        <v>0</v>
      </c>
    </row>
    <row r="108" spans="1:14" x14ac:dyDescent="0.25">
      <c r="B108" s="19" t="s">
        <v>24</v>
      </c>
      <c r="C108" s="58">
        <v>0</v>
      </c>
      <c r="D108" s="58">
        <v>0</v>
      </c>
      <c r="E108" s="58">
        <v>0</v>
      </c>
      <c r="F108" s="58">
        <v>0</v>
      </c>
      <c r="G108" s="58">
        <v>0</v>
      </c>
      <c r="H108" s="58">
        <v>0</v>
      </c>
      <c r="I108" s="58">
        <v>0</v>
      </c>
      <c r="J108" s="58">
        <v>0</v>
      </c>
      <c r="K108" s="58">
        <v>0</v>
      </c>
      <c r="L108" s="58">
        <v>0</v>
      </c>
      <c r="M108" s="58">
        <v>0</v>
      </c>
      <c r="N108" s="58">
        <v>0</v>
      </c>
    </row>
    <row r="109" spans="1:14" x14ac:dyDescent="0.25">
      <c r="A109" s="20" t="s">
        <v>25</v>
      </c>
      <c r="B109" s="21"/>
      <c r="C109" s="48">
        <f t="shared" ref="C109:J109" si="19">SUM(C99:C108)</f>
        <v>0</v>
      </c>
      <c r="D109" s="48">
        <f t="shared" si="19"/>
        <v>0</v>
      </c>
      <c r="E109" s="48">
        <f t="shared" si="19"/>
        <v>0</v>
      </c>
      <c r="F109" s="48">
        <f t="shared" si="19"/>
        <v>765052.02</v>
      </c>
      <c r="G109" s="48">
        <f t="shared" si="19"/>
        <v>284984</v>
      </c>
      <c r="H109" s="48">
        <f t="shared" si="19"/>
        <v>0</v>
      </c>
      <c r="I109" s="48">
        <f t="shared" si="19"/>
        <v>0</v>
      </c>
      <c r="J109" s="48">
        <f t="shared" si="19"/>
        <v>0</v>
      </c>
      <c r="K109" s="48">
        <f t="shared" ref="K109:M109" si="20">SUM(K99:K108)</f>
        <v>0</v>
      </c>
      <c r="L109" s="48">
        <f t="shared" si="20"/>
        <v>0</v>
      </c>
      <c r="M109" s="48">
        <f t="shared" si="20"/>
        <v>0</v>
      </c>
      <c r="N109" s="48">
        <f t="shared" ref="N109" si="21">SUM(N99:N108)</f>
        <v>0</v>
      </c>
    </row>
    <row r="110" spans="1:14" x14ac:dyDescent="0.25">
      <c r="A110" s="22" t="s">
        <v>26</v>
      </c>
      <c r="B110" s="2"/>
      <c r="C110" s="59">
        <f t="shared" ref="C110:J110" si="22">+C109-C97</f>
        <v>0</v>
      </c>
      <c r="D110" s="59">
        <f t="shared" si="22"/>
        <v>0</v>
      </c>
      <c r="E110" s="59">
        <f t="shared" si="22"/>
        <v>0</v>
      </c>
      <c r="F110" s="59">
        <f t="shared" si="22"/>
        <v>0</v>
      </c>
      <c r="G110" s="59">
        <f t="shared" si="22"/>
        <v>0</v>
      </c>
      <c r="H110" s="59">
        <f t="shared" si="22"/>
        <v>-1287200</v>
      </c>
      <c r="I110" s="59">
        <f t="shared" si="22"/>
        <v>-4650000</v>
      </c>
      <c r="J110" s="59">
        <f t="shared" si="22"/>
        <v>-18267000</v>
      </c>
      <c r="K110" s="59">
        <f t="shared" ref="K110:M110" si="23">+K109-K97</f>
        <v>-1067000</v>
      </c>
      <c r="L110" s="59">
        <f t="shared" si="23"/>
        <v>-2817000</v>
      </c>
      <c r="M110" s="59">
        <f t="shared" si="23"/>
        <v>-1167000</v>
      </c>
      <c r="N110" s="59">
        <f t="shared" ref="N110" si="24">+N109-N97</f>
        <v>-737000</v>
      </c>
    </row>
  </sheetData>
  <mergeCells count="1">
    <mergeCell ref="A2:B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17742</dc:creator>
  <cp:lastModifiedBy>Matthew Chabot</cp:lastModifiedBy>
  <dcterms:created xsi:type="dcterms:W3CDTF">2015-06-05T18:17:20Z</dcterms:created>
  <dcterms:modified xsi:type="dcterms:W3CDTF">2025-02-21T15:34:19Z</dcterms:modified>
</cp:coreProperties>
</file>